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0" sheetId="1" r:id="rId1"/>
    <sheet name="Foglio1" sheetId="2" r:id="rId2"/>
    <sheet name="Foglio2" sheetId="3" r:id="rId3"/>
    <sheet name="Foglio3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<sst xmlns="http://schemas.openxmlformats.org/spreadsheetml/2006/main" count="87" uniqueCount="57">
  <si>
    <t>i</t>
  </si>
  <si>
    <t>t</t>
  </si>
  <si>
    <r>
      <t>1/(1 + i)</t>
    </r>
    <r>
      <rPr>
        <vertAlign val="superscript"/>
        <sz val="12"/>
        <rFont val="Times New Roman"/>
        <family val="1"/>
      </rPr>
      <t>t</t>
    </r>
  </si>
  <si>
    <t>C</t>
  </si>
  <si>
    <t>B</t>
  </si>
  <si>
    <t>BN</t>
  </si>
  <si>
    <t>VAC</t>
  </si>
  <si>
    <t>VAB</t>
  </si>
  <si>
    <t>VAN*</t>
  </si>
  <si>
    <t>VAN**</t>
  </si>
  <si>
    <t>* differenza tra VAB e VAC</t>
  </si>
  <si>
    <t>** calcolo diretto a partire da BN</t>
  </si>
  <si>
    <t>VAB/VAC</t>
  </si>
  <si>
    <t>TIR = j = 5,1015%</t>
  </si>
  <si>
    <t>VAN</t>
  </si>
  <si>
    <t>VAN totale</t>
  </si>
  <si>
    <t>VAN tot.</t>
  </si>
  <si>
    <t>Metodo dell’interesse composto.</t>
  </si>
  <si>
    <t>Seguiamo anno per anno la generazione degli interessi.</t>
  </si>
  <si>
    <r>
      <t xml:space="preserve">Alla fine del primo anno il capitale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produce un interesse pari a:</t>
    </r>
  </si>
  <si>
    <t xml:space="preserve"> .</t>
  </si>
  <si>
    <t>Questo interesse si somma al capitale, dando origine ad un montante pari a:</t>
  </si>
  <si>
    <t>e un montante pari a:</t>
  </si>
  <si>
    <t>In modo analogo, alla fine del terzo anno si ha:</t>
  </si>
  <si>
    <t>e:</t>
  </si>
  <si>
    <r>
      <t xml:space="preserve">Generalizzando, il montante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maturato alla fine del periodo di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 risulta uguale a:</t>
    </r>
  </si>
  <si>
    <r>
      <t xml:space="preserve">Se il problema è quello di calcolare il valore attuale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di una somma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disponibile tra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anni, si ottiene immediatamente:</t>
    </r>
  </si>
  <si>
    <t xml:space="preserve">Essendo </t>
  </si>
  <si>
    <t>In questo metodo, utilizzato nella quasi totalità dei casi, gli interessi generano interessi, ossia l’interesse maturato alla fine di ogni anno va a sommarsi al capitale</t>
  </si>
  <si>
    <t xml:space="preserve"> e con esso produce nuovi interessi.</t>
  </si>
  <si>
    <t>Alla fine del secondo anno il montante        genera un interesse pari a:</t>
  </si>
  <si>
    <t>la conclusione che si può trarre è che una somma disponibile in un tempo futuro “vale” meno di una somma disponibile subito.</t>
  </si>
  <si>
    <r>
      <t xml:space="preserve">Il valore attuale risulta tanto minore quanto maggiori sono il tempo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e il tasso di interesse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.</t>
    </r>
  </si>
  <si>
    <t xml:space="preserve">      .</t>
  </si>
  <si>
    <t xml:space="preserve">    .</t>
  </si>
  <si>
    <t xml:space="preserve">Più precisamente, il valore attuale di una somma futura si ottiene dividendo questa somma per il coefficiente o fattore di sconto </t>
  </si>
  <si>
    <t>.</t>
  </si>
  <si>
    <t>C =</t>
  </si>
  <si>
    <t>i =</t>
  </si>
  <si>
    <t>(1 + i) =</t>
  </si>
  <si>
    <r>
      <t>(1 + 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</si>
  <si>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(1 + i)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</si>
  <si>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M =</t>
  </si>
  <si>
    <r>
      <t>(1 + i)</t>
    </r>
    <r>
      <rPr>
        <vertAlign val="super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</si>
  <si>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 xml:space="preserve">n = </t>
  </si>
  <si>
    <r>
      <t>I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</si>
  <si>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</si>
  <si>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</si>
  <si>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</si>
  <si>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</si>
  <si>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</si>
  <si>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valore attuale costi</t>
  </si>
  <si>
    <t>valore attuale benefici</t>
  </si>
  <si>
    <t>valore attual netto</t>
  </si>
  <si>
    <t>rapporto   valore attuale benefici/valore attuale costi</t>
  </si>
  <si>
    <t>tasso interno di rendimento</t>
  </si>
  <si>
    <t>Anno di recupero dell'investimento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</si>
</sst>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&quot;€&quot;\ #,##0"/>
    <numFmt numFmtId="177" formatCode="&quot;Attivo&quot;;&quot;Attivo&quot;;&quot;Inattivo&quot;"/>
  </numFmts>
  <fonts count="51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VAN in funzione del  tempo</a:t>
            </a:r>
          </a:p>
        </c:rich>
      </c:tx>
      <c:layout>
        <c:manualLayout>
          <c:xMode val="factor"/>
          <c:yMode val="factor"/>
          <c:x val="0.1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925"/>
          <c:w val="0.905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VAN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Foglio2!$B$9:$B$18</c:f>
              <c:numCache/>
            </c:numRef>
          </c:xVal>
          <c:yVal>
            <c:numRef>
              <c:f>Foglio2!$E$9:$E$18</c:f>
              <c:numCache/>
            </c:numRef>
          </c:yVal>
          <c:smooth val="1"/>
        </c:ser>
        <c:axId val="31030610"/>
        <c:axId val="10840035"/>
      </c:scatterChart>
      <c:val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 val="autoZero"/>
        <c:crossBetween val="midCat"/>
        <c:dispUnits/>
      </c:val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VAN in funzione del tasso d'interesse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575"/>
          <c:w val="0.92325"/>
          <c:h val="0.78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Foglio3!$B$24:$B$29</c:f>
              <c:numCache/>
            </c:numRef>
          </c:xVal>
          <c:yVal>
            <c:numRef>
              <c:f>Foglio3!$C$24:$C$29</c:f>
              <c:numCache/>
            </c:numRef>
          </c:yVal>
          <c:smooth val="1"/>
        </c:ser>
        <c:axId val="30451452"/>
        <c:axId val="5627613"/>
      </c:scatterChart>
      <c:valAx>
        <c:axId val="3045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 val="autoZero"/>
        <c:crossBetween val="midCat"/>
        <c:dispUnits/>
      </c:valAx>
      <c:valAx>
        <c:axId val="56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104775</xdr:rowOff>
    </xdr:from>
    <xdr:to>
      <xdr:col>8</xdr:col>
      <xdr:colOff>723900</xdr:colOff>
      <xdr:row>2</xdr:row>
      <xdr:rowOff>114300</xdr:rowOff>
    </xdr:to>
    <xdr:sp>
      <xdr:nvSpPr>
        <xdr:cNvPr id="1" name="Connettore 2 11"/>
        <xdr:cNvSpPr>
          <a:spLocks/>
        </xdr:cNvSpPr>
      </xdr:nvSpPr>
      <xdr:spPr>
        <a:xfrm flipH="1">
          <a:off x="5133975" y="104775"/>
          <a:ext cx="18383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</xdr:row>
      <xdr:rowOff>114300</xdr:rowOff>
    </xdr:from>
    <xdr:to>
      <xdr:col>8</xdr:col>
      <xdr:colOff>752475</xdr:colOff>
      <xdr:row>2</xdr:row>
      <xdr:rowOff>142875</xdr:rowOff>
    </xdr:to>
    <xdr:sp>
      <xdr:nvSpPr>
        <xdr:cNvPr id="2" name="Connettore 2 13"/>
        <xdr:cNvSpPr>
          <a:spLocks/>
        </xdr:cNvSpPr>
      </xdr:nvSpPr>
      <xdr:spPr>
        <a:xfrm flipH="1">
          <a:off x="5924550" y="314325"/>
          <a:ext cx="10763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104775</xdr:rowOff>
    </xdr:from>
    <xdr:to>
      <xdr:col>8</xdr:col>
      <xdr:colOff>752475</xdr:colOff>
      <xdr:row>2</xdr:row>
      <xdr:rowOff>171450</xdr:rowOff>
    </xdr:to>
    <xdr:sp>
      <xdr:nvSpPr>
        <xdr:cNvPr id="3" name="Connettore 2 15"/>
        <xdr:cNvSpPr>
          <a:spLocks/>
        </xdr:cNvSpPr>
      </xdr:nvSpPr>
      <xdr:spPr>
        <a:xfrm flipH="1">
          <a:off x="6724650" y="504825"/>
          <a:ext cx="2762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0</xdr:rowOff>
    </xdr:from>
    <xdr:to>
      <xdr:col>1</xdr:col>
      <xdr:colOff>400050</xdr:colOff>
      <xdr:row>17</xdr:row>
      <xdr:rowOff>171450</xdr:rowOff>
    </xdr:to>
    <xdr:sp>
      <xdr:nvSpPr>
        <xdr:cNvPr id="4" name="Connettore 2 19"/>
        <xdr:cNvSpPr>
          <a:spLocks/>
        </xdr:cNvSpPr>
      </xdr:nvSpPr>
      <xdr:spPr>
        <a:xfrm>
          <a:off x="1181100" y="340042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38100</xdr:rowOff>
    </xdr:from>
    <xdr:to>
      <xdr:col>7</xdr:col>
      <xdr:colOff>685800</xdr:colOff>
      <xdr:row>20</xdr:row>
      <xdr:rowOff>114300</xdr:rowOff>
    </xdr:to>
    <xdr:sp>
      <xdr:nvSpPr>
        <xdr:cNvPr id="5" name="Connettore 2 21"/>
        <xdr:cNvSpPr>
          <a:spLocks/>
        </xdr:cNvSpPr>
      </xdr:nvSpPr>
      <xdr:spPr>
        <a:xfrm flipH="1" flipV="1">
          <a:off x="5686425" y="3848100"/>
          <a:ext cx="4667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123825</xdr:rowOff>
    </xdr:from>
    <xdr:to>
      <xdr:col>11</xdr:col>
      <xdr:colOff>600075</xdr:colOff>
      <xdr:row>20</xdr:row>
      <xdr:rowOff>66675</xdr:rowOff>
    </xdr:to>
    <xdr:graphicFrame>
      <xdr:nvGraphicFramePr>
        <xdr:cNvPr id="1" name="Grafico 1"/>
        <xdr:cNvGraphicFramePr/>
      </xdr:nvGraphicFramePr>
      <xdr:xfrm>
        <a:off x="4352925" y="647700"/>
        <a:ext cx="43243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17</xdr:row>
      <xdr:rowOff>142875</xdr:rowOff>
    </xdr:from>
    <xdr:to>
      <xdr:col>12</xdr:col>
      <xdr:colOff>323850</xdr:colOff>
      <xdr:row>35</xdr:row>
      <xdr:rowOff>152400</xdr:rowOff>
    </xdr:to>
    <xdr:graphicFrame>
      <xdr:nvGraphicFramePr>
        <xdr:cNvPr id="1" name="Grafico 2"/>
        <xdr:cNvGraphicFramePr/>
      </xdr:nvGraphicFramePr>
      <xdr:xfrm>
        <a:off x="3362325" y="3581400"/>
        <a:ext cx="53054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9.140625" style="26" customWidth="1"/>
    <col min="11" max="16" width="9.140625" style="4" customWidth="1"/>
    <col min="17" max="24" width="9.140625" style="26" customWidth="1"/>
  </cols>
  <sheetData>
    <row r="2" spans="1:14" s="4" customFormat="1" ht="15.75">
      <c r="A2" s="31" t="s">
        <v>17</v>
      </c>
      <c r="B2" s="36"/>
      <c r="C2" s="36"/>
      <c r="D2" s="36"/>
      <c r="F2" s="30"/>
      <c r="G2" s="5" t="s">
        <v>37</v>
      </c>
      <c r="H2" s="37">
        <v>1000</v>
      </c>
      <c r="I2" s="5"/>
      <c r="J2" s="5" t="s">
        <v>38</v>
      </c>
      <c r="K2" s="37">
        <v>0.08</v>
      </c>
      <c r="M2" s="5" t="s">
        <v>44</v>
      </c>
      <c r="N2" s="39">
        <v>5</v>
      </c>
    </row>
    <row r="3" ht="15.75">
      <c r="A3" s="24"/>
    </row>
    <row r="4" ht="15.75">
      <c r="A4" s="24" t="s">
        <v>28</v>
      </c>
    </row>
    <row r="5" ht="15.75">
      <c r="A5" s="24" t="s">
        <v>29</v>
      </c>
    </row>
    <row r="6" ht="15.75">
      <c r="A6" s="24" t="s">
        <v>18</v>
      </c>
    </row>
    <row r="7" spans="1:5" ht="15.75">
      <c r="A7" s="33" t="s">
        <v>19</v>
      </c>
      <c r="B7" s="29"/>
      <c r="C7" s="29"/>
      <c r="D7" s="29"/>
      <c r="E7" s="29"/>
    </row>
    <row r="8" spans="1:12" ht="18.75">
      <c r="A8" s="33" t="s">
        <v>20</v>
      </c>
      <c r="B8" s="29"/>
      <c r="C8" s="29"/>
      <c r="D8" s="29"/>
      <c r="E8" s="29"/>
      <c r="I8" s="28"/>
      <c r="K8" s="5" t="s">
        <v>45</v>
      </c>
      <c r="L8" s="4">
        <f>+K2*H2</f>
        <v>80</v>
      </c>
    </row>
    <row r="9" spans="1:5" ht="15.75">
      <c r="A9" s="33" t="s">
        <v>21</v>
      </c>
      <c r="B9" s="29"/>
      <c r="C9" s="29"/>
      <c r="D9" s="29"/>
      <c r="E9" s="29"/>
    </row>
    <row r="10" spans="1:15" ht="18.75">
      <c r="A10" s="34" t="s">
        <v>20</v>
      </c>
      <c r="B10" s="29"/>
      <c r="C10" s="29"/>
      <c r="D10" s="29"/>
      <c r="E10" s="29"/>
      <c r="I10" s="28"/>
      <c r="K10" s="5" t="s">
        <v>46</v>
      </c>
      <c r="L10" s="4">
        <f>+H2*O10</f>
        <v>1080</v>
      </c>
      <c r="N10" s="5" t="s">
        <v>39</v>
      </c>
      <c r="O10" s="4">
        <f>1+K2</f>
        <v>1.08</v>
      </c>
    </row>
    <row r="11" spans="1:5" ht="15.75">
      <c r="A11" s="33" t="s">
        <v>30</v>
      </c>
      <c r="B11" s="29"/>
      <c r="C11" s="29"/>
      <c r="D11" s="29"/>
      <c r="E11" s="29"/>
    </row>
    <row r="12" spans="1:12" ht="18.75">
      <c r="A12" s="35"/>
      <c r="B12" s="29"/>
      <c r="C12" s="29"/>
      <c r="D12" s="29"/>
      <c r="E12" s="29"/>
      <c r="I12" s="28"/>
      <c r="K12" s="5" t="s">
        <v>47</v>
      </c>
      <c r="L12" s="4">
        <f>+K2*L10</f>
        <v>86.4</v>
      </c>
    </row>
    <row r="13" spans="1:5" ht="15.75">
      <c r="A13" s="33" t="s">
        <v>22</v>
      </c>
      <c r="B13" s="29"/>
      <c r="C13" s="29"/>
      <c r="D13" s="29"/>
      <c r="E13" s="29"/>
    </row>
    <row r="14" spans="1:15" ht="20.25">
      <c r="A14" s="34" t="s">
        <v>20</v>
      </c>
      <c r="B14" s="29"/>
      <c r="C14" s="29"/>
      <c r="D14" s="29"/>
      <c r="E14" s="29"/>
      <c r="I14" s="28"/>
      <c r="K14" s="5" t="s">
        <v>48</v>
      </c>
      <c r="L14" s="4">
        <f>+H2*O14</f>
        <v>1166.4</v>
      </c>
      <c r="N14" s="5" t="s">
        <v>40</v>
      </c>
      <c r="O14" s="38">
        <f>+O10^2</f>
        <v>1.1664</v>
      </c>
    </row>
    <row r="15" ht="15.75">
      <c r="A15" s="24" t="s">
        <v>23</v>
      </c>
    </row>
    <row r="16" spans="1:12" ht="18.75">
      <c r="A16" s="27"/>
      <c r="I16" s="28"/>
      <c r="K16" s="5" t="s">
        <v>49</v>
      </c>
      <c r="L16" s="38">
        <f>+K2*L14</f>
        <v>93.31200000000001</v>
      </c>
    </row>
    <row r="17" ht="15.75">
      <c r="A17" s="24" t="s">
        <v>24</v>
      </c>
    </row>
    <row r="18" spans="1:15" ht="20.25">
      <c r="A18" s="25" t="s">
        <v>20</v>
      </c>
      <c r="I18" s="28"/>
      <c r="K18" s="5" t="s">
        <v>50</v>
      </c>
      <c r="L18" s="4">
        <f>+H2*O18</f>
        <v>1259.7120000000002</v>
      </c>
      <c r="N18" s="5" t="s">
        <v>41</v>
      </c>
      <c r="O18" s="38">
        <f>+O10^3</f>
        <v>1.2597120000000002</v>
      </c>
    </row>
    <row r="19" ht="15.75">
      <c r="A19" s="24" t="s">
        <v>25</v>
      </c>
    </row>
    <row r="20" spans="1:15" ht="18.75">
      <c r="A20" s="25" t="s">
        <v>20</v>
      </c>
      <c r="B20" s="26" t="s">
        <v>33</v>
      </c>
      <c r="I20" s="28"/>
      <c r="K20" s="5" t="s">
        <v>42</v>
      </c>
      <c r="L20" s="39">
        <f>+H2*O20</f>
        <v>1469.3280768000004</v>
      </c>
      <c r="N20" s="5" t="s">
        <v>43</v>
      </c>
      <c r="O20" s="38">
        <f>+O10^N2</f>
        <v>1.4693280768000003</v>
      </c>
    </row>
    <row r="21" ht="15.75">
      <c r="A21" s="24" t="s">
        <v>26</v>
      </c>
    </row>
    <row r="22" spans="1:2" ht="15.75">
      <c r="A22" s="32"/>
      <c r="B22" s="28" t="s">
        <v>34</v>
      </c>
    </row>
    <row r="23" spans="1:2" ht="15.75">
      <c r="A23" s="32"/>
      <c r="B23" s="28"/>
    </row>
    <row r="24" ht="15.75">
      <c r="A24" s="24" t="s">
        <v>27</v>
      </c>
    </row>
    <row r="25" spans="1:9" ht="15.75">
      <c r="A25" s="24"/>
      <c r="I25" s="28"/>
    </row>
    <row r="26" ht="15.75">
      <c r="A26" s="24" t="s">
        <v>31</v>
      </c>
    </row>
    <row r="27" ht="15.75">
      <c r="A27" s="24" t="s">
        <v>35</v>
      </c>
    </row>
    <row r="28" spans="1:9" ht="15.75">
      <c r="A28" s="24"/>
      <c r="B28" s="26" t="s">
        <v>36</v>
      </c>
      <c r="I28" s="28"/>
    </row>
    <row r="29" ht="15.75">
      <c r="A29" s="24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9" scale="91" r:id="rId13"/>
  <legacyDrawing r:id="rId12"/>
  <oleObjects>
    <oleObject progId="Equation.3" shapeId="1297803" r:id="rId1"/>
    <oleObject progId="Equation.3" shapeId="1297804" r:id="rId2"/>
    <oleObject progId="Equation.3" shapeId="1297805" r:id="rId3"/>
    <oleObject progId="Equation.3" shapeId="1297806" r:id="rId4"/>
    <oleObject progId="Equation.3" shapeId="1297807" r:id="rId5"/>
    <oleObject progId="Equation.3" shapeId="1297808" r:id="rId6"/>
    <oleObject progId="Equation.3" shapeId="1297809" r:id="rId7"/>
    <oleObject progId="Equation.3" shapeId="1297810" r:id="rId8"/>
    <oleObject progId="Equation.3" shapeId="1297811" r:id="rId9"/>
    <oleObject progId="Equation.3" shapeId="1297812" r:id="rId10"/>
    <oleObject progId="Equation.3" shapeId="1297813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8" width="11.7109375" style="5" customWidth="1"/>
    <col min="9" max="9" width="11.7109375" style="4" customWidth="1"/>
    <col min="10" max="10" width="11.7109375" style="5" customWidth="1"/>
    <col min="11" max="12" width="11.7109375" style="4" customWidth="1"/>
    <col min="13" max="13" width="11.7109375" style="7" customWidth="1"/>
    <col min="14" max="25" width="9.140625" style="2" customWidth="1"/>
  </cols>
  <sheetData>
    <row r="1" ht="15.75">
      <c r="J1" s="40" t="s">
        <v>51</v>
      </c>
    </row>
    <row r="2" spans="2:10" ht="15.75">
      <c r="B2" s="16" t="s">
        <v>0</v>
      </c>
      <c r="C2" s="16">
        <v>0.04</v>
      </c>
      <c r="E2" s="6"/>
      <c r="F2" s="6"/>
      <c r="J2" s="40" t="s">
        <v>52</v>
      </c>
    </row>
    <row r="3" ht="15.75">
      <c r="J3" s="40" t="s">
        <v>53</v>
      </c>
    </row>
    <row r="4" spans="1:25" s="1" customFormat="1" ht="18.75">
      <c r="A4" s="5"/>
      <c r="B4" s="14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5"/>
      <c r="L4" s="5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10" ht="15.75">
      <c r="B5" s="11">
        <v>0</v>
      </c>
      <c r="C5" s="11">
        <f aca="true" t="shared" si="0" ref="C5:C15">1/((1+$C$2)^B5)</f>
        <v>1</v>
      </c>
      <c r="D5" s="11">
        <v>0</v>
      </c>
      <c r="E5" s="11">
        <v>0</v>
      </c>
      <c r="F5" s="11">
        <f>+E5-D5</f>
        <v>0</v>
      </c>
      <c r="G5" s="11">
        <f aca="true" t="shared" si="1" ref="G5:G15">+D5*C5</f>
        <v>0</v>
      </c>
      <c r="H5" s="11">
        <f aca="true" t="shared" si="2" ref="H5:H15">+E5*C5</f>
        <v>0</v>
      </c>
      <c r="I5" s="19">
        <f>+H5-G5</f>
        <v>0</v>
      </c>
      <c r="J5" s="19">
        <f>+F5*C5</f>
        <v>0</v>
      </c>
    </row>
    <row r="6" spans="2:10" ht="15.75">
      <c r="B6" s="11">
        <v>1</v>
      </c>
      <c r="C6" s="13">
        <f t="shared" si="0"/>
        <v>0.9615384615384615</v>
      </c>
      <c r="D6" s="11">
        <v>200</v>
      </c>
      <c r="E6" s="21">
        <v>100</v>
      </c>
      <c r="F6" s="11">
        <f>+E6-D6</f>
        <v>-100</v>
      </c>
      <c r="G6" s="19">
        <f t="shared" si="1"/>
        <v>192.3076923076923</v>
      </c>
      <c r="H6" s="19">
        <f t="shared" si="2"/>
        <v>96.15384615384615</v>
      </c>
      <c r="I6" s="19">
        <f aca="true" t="shared" si="3" ref="I6:I15">+H6-G6</f>
        <v>-96.15384615384615</v>
      </c>
      <c r="J6" s="19">
        <f aca="true" t="shared" si="4" ref="J6:J15">+F6*C6</f>
        <v>-96.15384615384615</v>
      </c>
    </row>
    <row r="7" spans="2:11" ht="15.75">
      <c r="B7" s="11">
        <v>2</v>
      </c>
      <c r="C7" s="13">
        <f t="shared" si="0"/>
        <v>0.9245562130177514</v>
      </c>
      <c r="D7" s="11">
        <v>40</v>
      </c>
      <c r="E7" s="11">
        <v>50</v>
      </c>
      <c r="F7" s="11">
        <f aca="true" t="shared" si="5" ref="F7:F14">+E7-D7</f>
        <v>10</v>
      </c>
      <c r="G7" s="19">
        <f t="shared" si="1"/>
        <v>36.98224852071006</v>
      </c>
      <c r="H7" s="19">
        <f t="shared" si="2"/>
        <v>46.22781065088757</v>
      </c>
      <c r="I7" s="19">
        <f t="shared" si="3"/>
        <v>9.245562130177511</v>
      </c>
      <c r="J7" s="19">
        <f t="shared" si="4"/>
        <v>9.245562130177515</v>
      </c>
      <c r="K7" s="9"/>
    </row>
    <row r="8" spans="2:10" ht="15.75">
      <c r="B8" s="11">
        <v>3</v>
      </c>
      <c r="C8" s="13">
        <f t="shared" si="0"/>
        <v>0.8889963586709149</v>
      </c>
      <c r="D8" s="11">
        <v>92</v>
      </c>
      <c r="E8" s="11">
        <v>100</v>
      </c>
      <c r="F8" s="11">
        <f t="shared" si="5"/>
        <v>8</v>
      </c>
      <c r="G8" s="19">
        <f t="shared" si="1"/>
        <v>81.78766499772416</v>
      </c>
      <c r="H8" s="19">
        <f t="shared" si="2"/>
        <v>88.89963586709149</v>
      </c>
      <c r="I8" s="19">
        <f t="shared" si="3"/>
        <v>7.111970869367326</v>
      </c>
      <c r="J8" s="19">
        <f t="shared" si="4"/>
        <v>7.111970869367319</v>
      </c>
    </row>
    <row r="9" spans="2:10" ht="15.75">
      <c r="B9" s="11">
        <v>4</v>
      </c>
      <c r="C9" s="13">
        <f t="shared" si="0"/>
        <v>0.8548041910297257</v>
      </c>
      <c r="D9" s="11">
        <v>113.5</v>
      </c>
      <c r="E9" s="11">
        <v>140</v>
      </c>
      <c r="F9" s="11">
        <f t="shared" si="5"/>
        <v>26.5</v>
      </c>
      <c r="G9" s="19">
        <f t="shared" si="1"/>
        <v>97.02027568187387</v>
      </c>
      <c r="H9" s="19">
        <f t="shared" si="2"/>
        <v>119.6725867441616</v>
      </c>
      <c r="I9" s="19">
        <f t="shared" si="3"/>
        <v>22.652311062287737</v>
      </c>
      <c r="J9" s="19">
        <f t="shared" si="4"/>
        <v>22.65231106228773</v>
      </c>
    </row>
    <row r="10" spans="2:11" ht="15.75">
      <c r="B10" s="11">
        <v>5</v>
      </c>
      <c r="C10" s="13">
        <f t="shared" si="0"/>
        <v>0.8219271067593515</v>
      </c>
      <c r="D10" s="11">
        <v>145.5</v>
      </c>
      <c r="E10" s="11">
        <v>150</v>
      </c>
      <c r="F10" s="11">
        <f t="shared" si="5"/>
        <v>4.5</v>
      </c>
      <c r="G10" s="19">
        <f t="shared" si="1"/>
        <v>119.59039403348565</v>
      </c>
      <c r="H10" s="19">
        <f t="shared" si="2"/>
        <v>123.28906601390273</v>
      </c>
      <c r="I10" s="19">
        <f t="shared" si="3"/>
        <v>3.6986719804170747</v>
      </c>
      <c r="J10" s="19">
        <f t="shared" si="4"/>
        <v>3.698671980417082</v>
      </c>
      <c r="K10" s="10"/>
    </row>
    <row r="11" spans="2:10" ht="15.75">
      <c r="B11" s="11">
        <v>6</v>
      </c>
      <c r="C11" s="13">
        <f t="shared" si="0"/>
        <v>0.7903145257301457</v>
      </c>
      <c r="D11" s="11">
        <v>130.5</v>
      </c>
      <c r="E11" s="11">
        <v>150</v>
      </c>
      <c r="F11" s="11">
        <f t="shared" si="5"/>
        <v>19.5</v>
      </c>
      <c r="G11" s="19">
        <f t="shared" si="1"/>
        <v>103.13604560778401</v>
      </c>
      <c r="H11" s="19">
        <f t="shared" si="2"/>
        <v>118.54717885952185</v>
      </c>
      <c r="I11" s="19">
        <f t="shared" si="3"/>
        <v>15.411133251737837</v>
      </c>
      <c r="J11" s="19">
        <f t="shared" si="4"/>
        <v>15.41113325173784</v>
      </c>
    </row>
    <row r="12" spans="2:10" ht="15.75">
      <c r="B12" s="11">
        <v>7</v>
      </c>
      <c r="C12" s="13">
        <f t="shared" si="0"/>
        <v>0.7599178132020633</v>
      </c>
      <c r="D12" s="11">
        <v>135.5</v>
      </c>
      <c r="E12" s="11">
        <v>150</v>
      </c>
      <c r="F12" s="11">
        <f t="shared" si="5"/>
        <v>14.5</v>
      </c>
      <c r="G12" s="19">
        <f t="shared" si="1"/>
        <v>102.96886368887958</v>
      </c>
      <c r="H12" s="19">
        <f t="shared" si="2"/>
        <v>113.9876719803095</v>
      </c>
      <c r="I12" s="19">
        <f t="shared" si="3"/>
        <v>11.01880829142992</v>
      </c>
      <c r="J12" s="19">
        <f t="shared" si="4"/>
        <v>11.018808291429918</v>
      </c>
    </row>
    <row r="13" spans="2:10" ht="15.75">
      <c r="B13" s="11">
        <v>8</v>
      </c>
      <c r="C13" s="13">
        <f t="shared" si="0"/>
        <v>0.7306902050019838</v>
      </c>
      <c r="D13" s="11">
        <v>155.5</v>
      </c>
      <c r="E13" s="11">
        <v>150</v>
      </c>
      <c r="F13" s="11">
        <f t="shared" si="5"/>
        <v>-5.5</v>
      </c>
      <c r="G13" s="19">
        <f t="shared" si="1"/>
        <v>113.62232687780848</v>
      </c>
      <c r="H13" s="19">
        <f t="shared" si="2"/>
        <v>109.60353075029757</v>
      </c>
      <c r="I13" s="19">
        <f t="shared" si="3"/>
        <v>-4.01879612751091</v>
      </c>
      <c r="J13" s="19">
        <f t="shared" si="4"/>
        <v>-4.018796127510911</v>
      </c>
    </row>
    <row r="14" spans="2:10" ht="15.75">
      <c r="B14" s="11">
        <v>9</v>
      </c>
      <c r="C14" s="13">
        <f t="shared" si="0"/>
        <v>0.7025867355788304</v>
      </c>
      <c r="D14" s="11">
        <v>155.5</v>
      </c>
      <c r="E14" s="11">
        <v>150</v>
      </c>
      <c r="F14" s="11">
        <f t="shared" si="5"/>
        <v>-5.5</v>
      </c>
      <c r="G14" s="19">
        <f t="shared" si="1"/>
        <v>109.25223738250813</v>
      </c>
      <c r="H14" s="19">
        <f t="shared" si="2"/>
        <v>105.38801033682456</v>
      </c>
      <c r="I14" s="19">
        <f t="shared" si="3"/>
        <v>-3.8642270456835632</v>
      </c>
      <c r="J14" s="19">
        <f t="shared" si="4"/>
        <v>-3.8642270456835677</v>
      </c>
    </row>
    <row r="15" spans="2:10" ht="15.75">
      <c r="B15" s="11">
        <v>10</v>
      </c>
      <c r="C15" s="13">
        <f t="shared" si="0"/>
        <v>0.6755641688257985</v>
      </c>
      <c r="D15" s="11">
        <v>90</v>
      </c>
      <c r="E15" s="11">
        <v>150</v>
      </c>
      <c r="F15" s="11">
        <f>+E15-D15</f>
        <v>60</v>
      </c>
      <c r="G15" s="19">
        <f t="shared" si="1"/>
        <v>60.800775194321865</v>
      </c>
      <c r="H15" s="19">
        <f t="shared" si="2"/>
        <v>101.33462532386977</v>
      </c>
      <c r="I15" s="19">
        <f t="shared" si="3"/>
        <v>40.53385012954791</v>
      </c>
      <c r="J15" s="19">
        <f t="shared" si="4"/>
        <v>40.53385012954791</v>
      </c>
    </row>
    <row r="17" spans="2:10" ht="15.75">
      <c r="B17" s="40" t="s">
        <v>54</v>
      </c>
      <c r="G17" s="20">
        <f>SUM(G5:G15)</f>
        <v>1017.4685242927881</v>
      </c>
      <c r="H17" s="20">
        <f>SUM(H5:H15)</f>
        <v>1023.1039626807128</v>
      </c>
      <c r="I17" s="20">
        <f>SUM(I5:I15)</f>
        <v>5.635438387924687</v>
      </c>
      <c r="J17" s="20">
        <f>SUM(J5:J15)</f>
        <v>5.63543838792468</v>
      </c>
    </row>
    <row r="18" spans="2:4" ht="15.75">
      <c r="B18" s="4"/>
      <c r="C18" s="4"/>
      <c r="D18" s="4"/>
    </row>
    <row r="19" spans="2:9" ht="15.75">
      <c r="B19" s="17" t="s">
        <v>12</v>
      </c>
      <c r="C19" s="4"/>
      <c r="D19" s="12">
        <f>+H17/G17</f>
        <v>1.0055386857218427</v>
      </c>
      <c r="G19" s="16"/>
      <c r="H19" s="18" t="s">
        <v>13</v>
      </c>
      <c r="I19" s="17"/>
    </row>
    <row r="21" spans="2:9" ht="15.75">
      <c r="B21" s="4" t="s">
        <v>10</v>
      </c>
      <c r="E21" s="4" t="s">
        <v>11</v>
      </c>
      <c r="I21" s="41" t="s">
        <v>55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14</v>
      </c>
      <c r="F7" s="9"/>
    </row>
    <row r="8" spans="2:5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</row>
    <row r="9" spans="2:5" ht="15.75">
      <c r="B9" s="11">
        <v>1</v>
      </c>
      <c r="C9" s="13">
        <f t="shared" si="0"/>
        <v>0.9615384615384615</v>
      </c>
      <c r="D9" s="11">
        <v>100</v>
      </c>
      <c r="E9" s="19">
        <f>+D9*C9</f>
        <v>96.15384615384615</v>
      </c>
    </row>
    <row r="10" spans="2:6" ht="15.75">
      <c r="B10" s="11">
        <v>2</v>
      </c>
      <c r="C10" s="13">
        <f t="shared" si="0"/>
        <v>0.9245562130177514</v>
      </c>
      <c r="D10" s="11">
        <v>100</v>
      </c>
      <c r="E10" s="19">
        <f aca="true" t="shared" si="1" ref="E10:E18">+D10*C10</f>
        <v>92.45562130177514</v>
      </c>
      <c r="F10" s="10"/>
    </row>
    <row r="11" spans="2:5" ht="15.75">
      <c r="B11" s="11">
        <v>3</v>
      </c>
      <c r="C11" s="13">
        <f t="shared" si="0"/>
        <v>0.8889963586709149</v>
      </c>
      <c r="D11" s="11">
        <v>100</v>
      </c>
      <c r="E11" s="19">
        <f t="shared" si="1"/>
        <v>88.89963586709149</v>
      </c>
    </row>
    <row r="12" spans="2:5" ht="15.75">
      <c r="B12" s="11">
        <v>4</v>
      </c>
      <c r="C12" s="13">
        <f t="shared" si="0"/>
        <v>0.8548041910297257</v>
      </c>
      <c r="D12" s="11">
        <v>100</v>
      </c>
      <c r="E12" s="19">
        <f t="shared" si="1"/>
        <v>85.48041910297258</v>
      </c>
    </row>
    <row r="13" spans="2:5" ht="15.75">
      <c r="B13" s="11">
        <v>5</v>
      </c>
      <c r="C13" s="13">
        <f t="shared" si="0"/>
        <v>0.8219271067593515</v>
      </c>
      <c r="D13" s="11">
        <v>100</v>
      </c>
      <c r="E13" s="19">
        <f t="shared" si="1"/>
        <v>82.19271067593516</v>
      </c>
    </row>
    <row r="14" spans="2:5" ht="15.75">
      <c r="B14" s="11">
        <v>6</v>
      </c>
      <c r="C14" s="13">
        <f t="shared" si="0"/>
        <v>0.7903145257301457</v>
      </c>
      <c r="D14" s="11">
        <v>100</v>
      </c>
      <c r="E14" s="19">
        <f t="shared" si="1"/>
        <v>79.03145257301458</v>
      </c>
    </row>
    <row r="15" spans="2:5" ht="15.75">
      <c r="B15" s="11">
        <v>7</v>
      </c>
      <c r="C15" s="13">
        <f t="shared" si="0"/>
        <v>0.7599178132020633</v>
      </c>
      <c r="D15" s="11">
        <v>100</v>
      </c>
      <c r="E15" s="19">
        <f t="shared" si="1"/>
        <v>75.99178132020633</v>
      </c>
    </row>
    <row r="16" spans="2:5" ht="15.75">
      <c r="B16" s="11">
        <v>8</v>
      </c>
      <c r="C16" s="13">
        <f t="shared" si="0"/>
        <v>0.7306902050019838</v>
      </c>
      <c r="D16" s="11">
        <v>100</v>
      </c>
      <c r="E16" s="19">
        <f t="shared" si="1"/>
        <v>73.06902050019838</v>
      </c>
    </row>
    <row r="17" spans="2:5" ht="15.75">
      <c r="B17" s="11">
        <v>9</v>
      </c>
      <c r="C17" s="13">
        <f t="shared" si="0"/>
        <v>0.7025867355788304</v>
      </c>
      <c r="D17" s="11">
        <v>100</v>
      </c>
      <c r="E17" s="19">
        <f t="shared" si="1"/>
        <v>70.25867355788304</v>
      </c>
    </row>
    <row r="18" spans="2:5" ht="15.75">
      <c r="B18" s="11">
        <v>10</v>
      </c>
      <c r="C18" s="13">
        <f t="shared" si="0"/>
        <v>0.6755641688257985</v>
      </c>
      <c r="D18" s="11">
        <v>100</v>
      </c>
      <c r="E18" s="19">
        <f t="shared" si="1"/>
        <v>67.55641688257985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5" width="11.7109375" style="5" customWidth="1"/>
    <col min="6" max="6" width="11.7109375" style="4" customWidth="1"/>
    <col min="7" max="15" width="9.140625" style="2" customWidth="1"/>
  </cols>
  <sheetData>
    <row r="2" spans="2:15" ht="15.75">
      <c r="B2" s="14" t="s">
        <v>0</v>
      </c>
      <c r="D2" s="16">
        <v>0.04</v>
      </c>
      <c r="E2" s="16"/>
      <c r="F2" s="16">
        <v>0.045</v>
      </c>
      <c r="G2" s="16"/>
      <c r="H2" s="16">
        <v>0.05</v>
      </c>
      <c r="I2" s="16"/>
      <c r="J2" s="16">
        <v>0.051015</v>
      </c>
      <c r="K2" s="16"/>
      <c r="L2" s="16">
        <v>0.055</v>
      </c>
      <c r="M2" s="16"/>
      <c r="N2" s="16">
        <v>0.06</v>
      </c>
      <c r="O2" s="16"/>
    </row>
    <row r="3" spans="6:15" ht="15.75"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8.75">
      <c r="A4" s="5"/>
      <c r="B4" s="21" t="s">
        <v>1</v>
      </c>
      <c r="C4" s="21" t="s">
        <v>5</v>
      </c>
      <c r="D4" s="15" t="s">
        <v>2</v>
      </c>
      <c r="E4" s="14" t="s">
        <v>14</v>
      </c>
      <c r="F4" s="15" t="s">
        <v>2</v>
      </c>
      <c r="G4" s="14" t="s">
        <v>14</v>
      </c>
      <c r="H4" s="15" t="s">
        <v>2</v>
      </c>
      <c r="I4" s="14" t="s">
        <v>14</v>
      </c>
      <c r="J4" s="15" t="s">
        <v>2</v>
      </c>
      <c r="K4" s="14" t="s">
        <v>14</v>
      </c>
      <c r="L4" s="15" t="s">
        <v>2</v>
      </c>
      <c r="M4" s="14" t="s">
        <v>14</v>
      </c>
      <c r="N4" s="15" t="s">
        <v>2</v>
      </c>
      <c r="O4" s="14" t="s">
        <v>14</v>
      </c>
    </row>
    <row r="5" spans="2:15" ht="15.75">
      <c r="B5" s="11">
        <v>0</v>
      </c>
      <c r="C5" s="11">
        <v>0</v>
      </c>
      <c r="D5" s="11">
        <f>1/((1+D$2)^B5)</f>
        <v>1</v>
      </c>
      <c r="E5" s="19">
        <f>+$C5*D5</f>
        <v>0</v>
      </c>
      <c r="F5" s="11">
        <v>1</v>
      </c>
      <c r="G5" s="19">
        <f>+$C5*F5</f>
        <v>0</v>
      </c>
      <c r="H5" s="11">
        <v>1</v>
      </c>
      <c r="I5" s="19">
        <f aca="true" t="shared" si="0" ref="I5:I15">+$C5*H5</f>
        <v>0</v>
      </c>
      <c r="J5" s="11">
        <v>1</v>
      </c>
      <c r="K5" s="19">
        <f aca="true" t="shared" si="1" ref="K5:K15">+$C5*J5</f>
        <v>0</v>
      </c>
      <c r="L5" s="11">
        <v>1</v>
      </c>
      <c r="M5" s="19">
        <f aca="true" t="shared" si="2" ref="M5:M15">+$C5*L5</f>
        <v>0</v>
      </c>
      <c r="N5" s="11">
        <v>1</v>
      </c>
      <c r="O5" s="19">
        <f aca="true" t="shared" si="3" ref="O5:O15">+$C5*N5</f>
        <v>0</v>
      </c>
    </row>
    <row r="6" spans="2:15" ht="15.75">
      <c r="B6" s="11">
        <v>1</v>
      </c>
      <c r="C6" s="11">
        <v>-100</v>
      </c>
      <c r="D6" s="13">
        <f aca="true" t="shared" si="4" ref="D6:D15">1/((1+D$2)^B6)</f>
        <v>0.9615384615384615</v>
      </c>
      <c r="E6" s="19">
        <f aca="true" t="shared" si="5" ref="E6:G15">+$C6*D6</f>
        <v>-96.15384615384615</v>
      </c>
      <c r="F6" s="13">
        <f>1/((1+F$2)^$B6)</f>
        <v>0.9569377990430623</v>
      </c>
      <c r="G6" s="19">
        <f t="shared" si="5"/>
        <v>-95.69377990430623</v>
      </c>
      <c r="H6" s="13">
        <f>1/((1+H$2)^$B6)</f>
        <v>0.9523809523809523</v>
      </c>
      <c r="I6" s="19">
        <f t="shared" si="0"/>
        <v>-95.23809523809523</v>
      </c>
      <c r="J6" s="13">
        <f>1/((1+J$2)^$B6)</f>
        <v>0.951461206547956</v>
      </c>
      <c r="K6" s="19">
        <f t="shared" si="1"/>
        <v>-95.1461206547956</v>
      </c>
      <c r="L6" s="13">
        <f>1/((1+L$2)^$B6)</f>
        <v>0.9478672985781991</v>
      </c>
      <c r="M6" s="19">
        <f t="shared" si="2"/>
        <v>-94.7867298578199</v>
      </c>
      <c r="N6" s="13">
        <f>1/((1+N$2)^$B6)</f>
        <v>0.9433962264150942</v>
      </c>
      <c r="O6" s="19">
        <f t="shared" si="3"/>
        <v>-94.33962264150942</v>
      </c>
    </row>
    <row r="7" spans="2:15" ht="15.75">
      <c r="B7" s="11">
        <v>2</v>
      </c>
      <c r="C7" s="11">
        <v>10</v>
      </c>
      <c r="D7" s="13">
        <f t="shared" si="4"/>
        <v>0.9245562130177514</v>
      </c>
      <c r="E7" s="19">
        <f t="shared" si="5"/>
        <v>9.245562130177515</v>
      </c>
      <c r="F7" s="13">
        <f aca="true" t="shared" si="6" ref="F7:N15">1/((1+F$2)^$B7)</f>
        <v>0.9157299512373802</v>
      </c>
      <c r="G7" s="19">
        <f t="shared" si="5"/>
        <v>9.157299512373802</v>
      </c>
      <c r="H7" s="13">
        <f t="shared" si="6"/>
        <v>0.9070294784580498</v>
      </c>
      <c r="I7" s="19">
        <f t="shared" si="0"/>
        <v>9.070294784580499</v>
      </c>
      <c r="J7" s="13">
        <f t="shared" si="6"/>
        <v>0.9052784275656922</v>
      </c>
      <c r="K7" s="19">
        <f t="shared" si="1"/>
        <v>9.052784275656922</v>
      </c>
      <c r="L7" s="13">
        <f t="shared" si="6"/>
        <v>0.8984524157139329</v>
      </c>
      <c r="M7" s="19">
        <f t="shared" si="2"/>
        <v>8.98452415713933</v>
      </c>
      <c r="N7" s="13">
        <f t="shared" si="6"/>
        <v>0.8899964400142398</v>
      </c>
      <c r="O7" s="19">
        <f t="shared" si="3"/>
        <v>8.899964400142398</v>
      </c>
    </row>
    <row r="8" spans="2:15" ht="15.75">
      <c r="B8" s="11">
        <v>3</v>
      </c>
      <c r="C8" s="11">
        <v>8</v>
      </c>
      <c r="D8" s="13">
        <f t="shared" si="4"/>
        <v>0.8889963586709149</v>
      </c>
      <c r="E8" s="19">
        <f t="shared" si="5"/>
        <v>7.111970869367319</v>
      </c>
      <c r="F8" s="13">
        <f t="shared" si="6"/>
        <v>0.8762966040549093</v>
      </c>
      <c r="G8" s="19">
        <f t="shared" si="5"/>
        <v>7.010372832439274</v>
      </c>
      <c r="H8" s="13">
        <f t="shared" si="6"/>
        <v>0.863837598531476</v>
      </c>
      <c r="I8" s="19">
        <f t="shared" si="0"/>
        <v>6.910700788251808</v>
      </c>
      <c r="J8" s="13">
        <f t="shared" si="6"/>
        <v>0.86133730495349</v>
      </c>
      <c r="K8" s="19">
        <f t="shared" si="1"/>
        <v>6.89069843962792</v>
      </c>
      <c r="L8" s="13">
        <f t="shared" si="6"/>
        <v>0.8516136641838227</v>
      </c>
      <c r="M8" s="19">
        <f t="shared" si="2"/>
        <v>6.812909313470581</v>
      </c>
      <c r="N8" s="13">
        <f t="shared" si="6"/>
        <v>0.8396192830323016</v>
      </c>
      <c r="O8" s="19">
        <f t="shared" si="3"/>
        <v>6.716954264258413</v>
      </c>
    </row>
    <row r="9" spans="2:15" ht="15.75">
      <c r="B9" s="11">
        <v>4</v>
      </c>
      <c r="C9" s="11">
        <v>26.5</v>
      </c>
      <c r="D9" s="13">
        <f t="shared" si="4"/>
        <v>0.8548041910297257</v>
      </c>
      <c r="E9" s="19">
        <f t="shared" si="5"/>
        <v>22.65231106228773</v>
      </c>
      <c r="F9" s="13">
        <f t="shared" si="6"/>
        <v>0.8385613435932149</v>
      </c>
      <c r="G9" s="19">
        <f t="shared" si="5"/>
        <v>22.221875605220195</v>
      </c>
      <c r="H9" s="13">
        <f t="shared" si="6"/>
        <v>0.822702474791882</v>
      </c>
      <c r="I9" s="19">
        <f t="shared" si="0"/>
        <v>21.801615581984873</v>
      </c>
      <c r="J9" s="13">
        <f t="shared" si="6"/>
        <v>0.8195290314158123</v>
      </c>
      <c r="K9" s="19">
        <f t="shared" si="1"/>
        <v>21.71751933251903</v>
      </c>
      <c r="L9" s="13">
        <f t="shared" si="6"/>
        <v>0.8072167433022016</v>
      </c>
      <c r="M9" s="19">
        <f t="shared" si="2"/>
        <v>21.391243697508344</v>
      </c>
      <c r="N9" s="13">
        <f t="shared" si="6"/>
        <v>0.7920936632380204</v>
      </c>
      <c r="O9" s="19">
        <f t="shared" si="3"/>
        <v>20.99048207580754</v>
      </c>
    </row>
    <row r="10" spans="2:15" ht="15.75">
      <c r="B10" s="11">
        <v>5</v>
      </c>
      <c r="C10" s="11">
        <v>4.5</v>
      </c>
      <c r="D10" s="13">
        <f t="shared" si="4"/>
        <v>0.8219271067593515</v>
      </c>
      <c r="E10" s="19">
        <f t="shared" si="5"/>
        <v>3.698671980417082</v>
      </c>
      <c r="F10" s="13">
        <f t="shared" si="6"/>
        <v>0.8024510465006841</v>
      </c>
      <c r="G10" s="19">
        <f t="shared" si="5"/>
        <v>3.6110297092530783</v>
      </c>
      <c r="H10" s="13">
        <f t="shared" si="6"/>
        <v>0.783526166468459</v>
      </c>
      <c r="I10" s="19">
        <f t="shared" si="0"/>
        <v>3.525867749108065</v>
      </c>
      <c r="J10" s="13">
        <f t="shared" si="6"/>
        <v>0.7797500810319665</v>
      </c>
      <c r="K10" s="19">
        <f t="shared" si="1"/>
        <v>3.5088753646438495</v>
      </c>
      <c r="L10" s="13">
        <f t="shared" si="6"/>
        <v>0.7651343538409494</v>
      </c>
      <c r="M10" s="19">
        <f t="shared" si="2"/>
        <v>3.4431045922842722</v>
      </c>
      <c r="N10" s="13">
        <f t="shared" si="6"/>
        <v>0.7472581728660569</v>
      </c>
      <c r="O10" s="19">
        <f t="shared" si="3"/>
        <v>3.362661777897256</v>
      </c>
    </row>
    <row r="11" spans="2:15" ht="15.75">
      <c r="B11" s="11">
        <v>6</v>
      </c>
      <c r="C11" s="11">
        <v>19.5</v>
      </c>
      <c r="D11" s="13">
        <f t="shared" si="4"/>
        <v>0.7903145257301457</v>
      </c>
      <c r="E11" s="19">
        <f t="shared" si="5"/>
        <v>15.41113325173784</v>
      </c>
      <c r="F11" s="13">
        <f t="shared" si="6"/>
        <v>0.7678957382781668</v>
      </c>
      <c r="G11" s="19">
        <f t="shared" si="5"/>
        <v>14.973966896424253</v>
      </c>
      <c r="H11" s="13">
        <f t="shared" si="6"/>
        <v>0.7462153966366276</v>
      </c>
      <c r="I11" s="19">
        <f t="shared" si="0"/>
        <v>14.551200234414239</v>
      </c>
      <c r="J11" s="13">
        <f t="shared" si="6"/>
        <v>0.7419019529045414</v>
      </c>
      <c r="K11" s="19">
        <f t="shared" si="1"/>
        <v>14.467088081638558</v>
      </c>
      <c r="L11" s="13">
        <f t="shared" si="6"/>
        <v>0.7252458330245966</v>
      </c>
      <c r="M11" s="19">
        <f t="shared" si="2"/>
        <v>14.142293743979632</v>
      </c>
      <c r="N11" s="13">
        <f t="shared" si="6"/>
        <v>0.7049605404396763</v>
      </c>
      <c r="O11" s="19">
        <f t="shared" si="3"/>
        <v>13.746730538573686</v>
      </c>
    </row>
    <row r="12" spans="2:15" ht="15.75">
      <c r="B12" s="11">
        <v>7</v>
      </c>
      <c r="C12" s="11">
        <v>14.5</v>
      </c>
      <c r="D12" s="13">
        <f t="shared" si="4"/>
        <v>0.7599178132020633</v>
      </c>
      <c r="E12" s="19">
        <f t="shared" si="5"/>
        <v>11.018808291429918</v>
      </c>
      <c r="F12" s="13">
        <f t="shared" si="6"/>
        <v>0.7348284576824562</v>
      </c>
      <c r="G12" s="19">
        <f t="shared" si="5"/>
        <v>10.655012636395615</v>
      </c>
      <c r="H12" s="13">
        <f t="shared" si="6"/>
        <v>0.7106813301301215</v>
      </c>
      <c r="I12" s="19">
        <f t="shared" si="0"/>
        <v>10.304879286886761</v>
      </c>
      <c r="J12" s="13">
        <f t="shared" si="6"/>
        <v>0.7058909272508399</v>
      </c>
      <c r="K12" s="19">
        <f t="shared" si="1"/>
        <v>10.235418445137178</v>
      </c>
      <c r="L12" s="13">
        <f t="shared" si="6"/>
        <v>0.68743680855412</v>
      </c>
      <c r="M12" s="19">
        <f t="shared" si="2"/>
        <v>9.96783372403474</v>
      </c>
      <c r="N12" s="13">
        <f t="shared" si="6"/>
        <v>0.665057113622336</v>
      </c>
      <c r="O12" s="19">
        <f t="shared" si="3"/>
        <v>9.643328147523873</v>
      </c>
    </row>
    <row r="13" spans="2:15" ht="15.75">
      <c r="B13" s="11">
        <v>8</v>
      </c>
      <c r="C13" s="11">
        <v>-5.5</v>
      </c>
      <c r="D13" s="13">
        <f t="shared" si="4"/>
        <v>0.7306902050019838</v>
      </c>
      <c r="E13" s="19">
        <f t="shared" si="5"/>
        <v>-4.018796127510911</v>
      </c>
      <c r="F13" s="13">
        <f t="shared" si="6"/>
        <v>0.7031851269688578</v>
      </c>
      <c r="G13" s="19">
        <f t="shared" si="5"/>
        <v>-3.867518198328718</v>
      </c>
      <c r="H13" s="13">
        <f t="shared" si="6"/>
        <v>0.6768393620286872</v>
      </c>
      <c r="I13" s="19">
        <f t="shared" si="0"/>
        <v>-3.7226164911577797</v>
      </c>
      <c r="J13" s="13">
        <f t="shared" si="6"/>
        <v>0.6716278333333396</v>
      </c>
      <c r="K13" s="19">
        <f t="shared" si="1"/>
        <v>-3.6939530833333682</v>
      </c>
      <c r="L13" s="13">
        <f t="shared" si="6"/>
        <v>0.6515988706674124</v>
      </c>
      <c r="M13" s="19">
        <f t="shared" si="2"/>
        <v>-3.5837937886707683</v>
      </c>
      <c r="N13" s="13">
        <f t="shared" si="6"/>
        <v>0.6274123713418265</v>
      </c>
      <c r="O13" s="19">
        <f t="shared" si="3"/>
        <v>-3.4507680423800458</v>
      </c>
    </row>
    <row r="14" spans="2:15" ht="15.75">
      <c r="B14" s="11">
        <v>9</v>
      </c>
      <c r="C14" s="11">
        <v>-5.5</v>
      </c>
      <c r="D14" s="13">
        <f t="shared" si="4"/>
        <v>0.7025867355788304</v>
      </c>
      <c r="E14" s="19">
        <f t="shared" si="5"/>
        <v>-3.8642270456835677</v>
      </c>
      <c r="F14" s="13">
        <f t="shared" si="6"/>
        <v>0.6729044277213951</v>
      </c>
      <c r="G14" s="19">
        <f t="shared" si="5"/>
        <v>-3.7009743524676733</v>
      </c>
      <c r="H14" s="13">
        <f t="shared" si="6"/>
        <v>0.6446089162177973</v>
      </c>
      <c r="I14" s="19">
        <f t="shared" si="0"/>
        <v>-3.545349039197885</v>
      </c>
      <c r="J14" s="13">
        <f t="shared" si="6"/>
        <v>0.6390278286545288</v>
      </c>
      <c r="K14" s="19">
        <f t="shared" si="1"/>
        <v>-3.5146530575999084</v>
      </c>
      <c r="L14" s="13">
        <f t="shared" si="6"/>
        <v>0.6176292612961255</v>
      </c>
      <c r="M14" s="19">
        <f t="shared" si="2"/>
        <v>-3.39696093712869</v>
      </c>
      <c r="N14" s="13">
        <f t="shared" si="6"/>
        <v>0.591898463530025</v>
      </c>
      <c r="O14" s="19">
        <f t="shared" si="3"/>
        <v>-3.255441549415137</v>
      </c>
    </row>
    <row r="15" spans="2:15" ht="15.75">
      <c r="B15" s="11">
        <v>10</v>
      </c>
      <c r="C15" s="11">
        <v>60</v>
      </c>
      <c r="D15" s="13">
        <f t="shared" si="4"/>
        <v>0.6755641688257985</v>
      </c>
      <c r="E15" s="19">
        <f t="shared" si="5"/>
        <v>40.53385012954791</v>
      </c>
      <c r="F15" s="13">
        <f t="shared" si="6"/>
        <v>0.6439276820300432</v>
      </c>
      <c r="G15" s="19">
        <f t="shared" si="5"/>
        <v>38.6356609218026</v>
      </c>
      <c r="H15" s="13">
        <f t="shared" si="6"/>
        <v>0.6139132535407593</v>
      </c>
      <c r="I15" s="19">
        <f t="shared" si="0"/>
        <v>36.834795212445556</v>
      </c>
      <c r="J15" s="13">
        <f t="shared" si="6"/>
        <v>0.6080101888693585</v>
      </c>
      <c r="K15" s="19">
        <f t="shared" si="1"/>
        <v>36.480611332161516</v>
      </c>
      <c r="L15" s="13">
        <f t="shared" si="6"/>
        <v>0.5854305794276071</v>
      </c>
      <c r="M15" s="19">
        <f t="shared" si="2"/>
        <v>35.12583476565643</v>
      </c>
      <c r="N15" s="13">
        <f t="shared" si="6"/>
        <v>0.5583947769151179</v>
      </c>
      <c r="O15" s="19">
        <f t="shared" si="3"/>
        <v>33.50368661490707</v>
      </c>
    </row>
    <row r="16" spans="6:15" ht="15.7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>
      <c r="B17" s="5" t="s">
        <v>15</v>
      </c>
      <c r="E17" s="20">
        <f>SUM(E5:E15)</f>
        <v>5.63543838792468</v>
      </c>
      <c r="F17" s="5"/>
      <c r="G17" s="20">
        <f>SUM(G5:G15)</f>
        <v>3.0029456588061905</v>
      </c>
      <c r="H17" s="5"/>
      <c r="I17" s="20">
        <f>SUM(I5:I15)</f>
        <v>0.49329286922090176</v>
      </c>
      <c r="J17" s="5"/>
      <c r="K17" s="20">
        <f>SUM(K5:K15)</f>
        <v>-0.001731524343895785</v>
      </c>
      <c r="L17" s="5"/>
      <c r="M17" s="20">
        <f>SUM(M5:M15)</f>
        <v>-1.8997405895460275</v>
      </c>
      <c r="N17" s="5"/>
      <c r="O17" s="20">
        <f>SUM(O5:O15)</f>
        <v>-4.182024414194366</v>
      </c>
    </row>
    <row r="18" spans="2:4" ht="15.75">
      <c r="B18" s="4"/>
      <c r="C18" s="4"/>
      <c r="D18" s="4"/>
    </row>
    <row r="22" spans="2:3" ht="15.75">
      <c r="B22" s="11" t="s">
        <v>0</v>
      </c>
      <c r="C22" s="11" t="s">
        <v>16</v>
      </c>
    </row>
    <row r="23" spans="2:3" ht="15.75">
      <c r="B23" s="11"/>
      <c r="C23" s="11"/>
    </row>
    <row r="24" spans="2:3" ht="15.75">
      <c r="B24" s="11">
        <v>0.04</v>
      </c>
      <c r="C24" s="19">
        <v>5.64</v>
      </c>
    </row>
    <row r="25" spans="2:3" ht="15.75">
      <c r="B25" s="11">
        <v>0.045</v>
      </c>
      <c r="C25" s="19">
        <v>3</v>
      </c>
    </row>
    <row r="26" spans="2:3" ht="15.75">
      <c r="B26" s="11">
        <v>0.05</v>
      </c>
      <c r="C26" s="19">
        <v>0.49</v>
      </c>
    </row>
    <row r="27" spans="2:3" ht="15.75">
      <c r="B27" s="11">
        <v>0.05102</v>
      </c>
      <c r="C27" s="19">
        <v>0</v>
      </c>
    </row>
    <row r="28" spans="2:3" ht="15.75">
      <c r="B28" s="11">
        <v>0.055</v>
      </c>
      <c r="C28" s="19">
        <v>-1.9</v>
      </c>
    </row>
    <row r="29" spans="2:3" ht="15.75">
      <c r="B29" s="11">
        <v>0.06</v>
      </c>
      <c r="C29" s="19">
        <v>-4.18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3" ht="15.75">
      <c r="E3" s="42" t="s">
        <v>56</v>
      </c>
    </row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14</v>
      </c>
      <c r="F7" s="14" t="s">
        <v>16</v>
      </c>
    </row>
    <row r="8" spans="2:6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  <c r="F8" s="22">
        <v>0</v>
      </c>
    </row>
    <row r="9" spans="2:6" ht="15.75">
      <c r="B9" s="11">
        <v>1</v>
      </c>
      <c r="C9" s="13">
        <f t="shared" si="0"/>
        <v>0.9615384615384615</v>
      </c>
      <c r="D9" s="11">
        <v>-150.2</v>
      </c>
      <c r="E9" s="19">
        <f aca="true" t="shared" si="1" ref="E9:E18">+D9*C9</f>
        <v>-144.4230769230769</v>
      </c>
      <c r="F9" s="23">
        <f>+E9+F8</f>
        <v>-144.4230769230769</v>
      </c>
    </row>
    <row r="10" spans="2:6" ht="15.75">
      <c r="B10" s="11">
        <v>2</v>
      </c>
      <c r="C10" s="13">
        <f t="shared" si="0"/>
        <v>0.9245562130177514</v>
      </c>
      <c r="D10" s="11">
        <v>-90.3</v>
      </c>
      <c r="E10" s="19">
        <f t="shared" si="1"/>
        <v>-83.48742603550295</v>
      </c>
      <c r="F10" s="23">
        <f aca="true" t="shared" si="2" ref="F10:F17">+E10+F9</f>
        <v>-227.91050295857985</v>
      </c>
    </row>
    <row r="11" spans="2:6" ht="15.75">
      <c r="B11" s="11">
        <v>3</v>
      </c>
      <c r="C11" s="13">
        <f t="shared" si="0"/>
        <v>0.8889963586709149</v>
      </c>
      <c r="D11" s="11">
        <v>-30.5</v>
      </c>
      <c r="E11" s="19">
        <f t="shared" si="1"/>
        <v>-27.114388939462902</v>
      </c>
      <c r="F11" s="23">
        <f t="shared" si="2"/>
        <v>-255.02489189804277</v>
      </c>
    </row>
    <row r="12" spans="2:6" ht="15.75">
      <c r="B12" s="11">
        <v>4</v>
      </c>
      <c r="C12" s="13">
        <f t="shared" si="0"/>
        <v>0.8548041910297257</v>
      </c>
      <c r="D12" s="11">
        <v>-4.5</v>
      </c>
      <c r="E12" s="19">
        <f t="shared" si="1"/>
        <v>-3.846618859633766</v>
      </c>
      <c r="F12" s="23">
        <f t="shared" si="2"/>
        <v>-258.87151075767656</v>
      </c>
    </row>
    <row r="13" spans="2:6" ht="15.75">
      <c r="B13" s="11">
        <v>5</v>
      </c>
      <c r="C13" s="13">
        <f t="shared" si="0"/>
        <v>0.8219271067593515</v>
      </c>
      <c r="D13" s="11">
        <v>20.1</v>
      </c>
      <c r="E13" s="19">
        <f t="shared" si="1"/>
        <v>16.520734845862968</v>
      </c>
      <c r="F13" s="23">
        <f t="shared" si="2"/>
        <v>-242.3507759118136</v>
      </c>
    </row>
    <row r="14" spans="2:6" ht="15.75">
      <c r="B14" s="11">
        <v>6</v>
      </c>
      <c r="C14" s="13">
        <f t="shared" si="0"/>
        <v>0.7903145257301457</v>
      </c>
      <c r="D14" s="11">
        <v>80.58</v>
      </c>
      <c r="E14" s="19">
        <f t="shared" si="1"/>
        <v>63.68354448333514</v>
      </c>
      <c r="F14" s="23">
        <f t="shared" si="2"/>
        <v>-178.66723142847846</v>
      </c>
    </row>
    <row r="15" spans="2:6" ht="15.75">
      <c r="B15" s="11">
        <v>7</v>
      </c>
      <c r="C15" s="13">
        <f t="shared" si="0"/>
        <v>0.7599178132020633</v>
      </c>
      <c r="D15" s="11">
        <v>117.8</v>
      </c>
      <c r="E15" s="19">
        <f t="shared" si="1"/>
        <v>89.51831839520305</v>
      </c>
      <c r="F15" s="23">
        <f t="shared" si="2"/>
        <v>-89.1489130332754</v>
      </c>
    </row>
    <row r="16" spans="2:6" ht="15.75">
      <c r="B16" s="11">
        <v>8</v>
      </c>
      <c r="C16" s="13">
        <f t="shared" si="0"/>
        <v>0.7306902050019838</v>
      </c>
      <c r="D16" s="11">
        <v>122</v>
      </c>
      <c r="E16" s="19">
        <f t="shared" si="1"/>
        <v>89.14420501024202</v>
      </c>
      <c r="F16" s="23">
        <f t="shared" si="2"/>
        <v>-0.004708023033387576</v>
      </c>
    </row>
    <row r="17" spans="2:6" ht="15.75">
      <c r="B17" s="11">
        <v>9</v>
      </c>
      <c r="C17" s="13">
        <f t="shared" si="0"/>
        <v>0.7025867355788304</v>
      </c>
      <c r="D17" s="11">
        <v>140.3</v>
      </c>
      <c r="E17" s="19">
        <f t="shared" si="1"/>
        <v>98.57291900170992</v>
      </c>
      <c r="F17" s="23">
        <f t="shared" si="2"/>
        <v>98.56821097867653</v>
      </c>
    </row>
    <row r="18" spans="2:6" ht="15.75">
      <c r="B18" s="11">
        <v>10</v>
      </c>
      <c r="C18" s="13">
        <f t="shared" si="0"/>
        <v>0.6755641688257985</v>
      </c>
      <c r="D18" s="11">
        <v>150.5</v>
      </c>
      <c r="E18" s="19">
        <f t="shared" si="1"/>
        <v>101.67240740828268</v>
      </c>
      <c r="F18" s="23">
        <f>+E18+F17</f>
        <v>200.24061838695923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2013-11-27T13:35:23Z</dcterms:modified>
  <cp:category/>
  <cp:version/>
  <cp:contentType/>
  <cp:contentStatus/>
</cp:coreProperties>
</file>